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600" windowWidth="20610" windowHeight="6585"/>
  </bookViews>
  <sheets>
    <sheet name="PL 01" sheetId="4" r:id="rId1"/>
    <sheet name="PL 02" sheetId="12" r:id="rId2"/>
    <sheet name="PL 03" sheetId="9" r:id="rId3"/>
    <sheet name="PL 04" sheetId="10" r:id="rId4"/>
    <sheet name="PL 05" sheetId="6" r:id="rId5"/>
  </sheets>
  <definedNames>
    <definedName name="_xlnm.Print_Titles" localSheetId="0">'PL 01'!$5:$5</definedName>
    <definedName name="_xlnm.Print_Titles" localSheetId="4">'PL 05'!$5:$5</definedName>
  </definedNames>
  <calcPr calcId="144525"/>
</workbook>
</file>

<file path=xl/calcChain.xml><?xml version="1.0" encoding="utf-8"?>
<calcChain xmlns="http://schemas.openxmlformats.org/spreadsheetml/2006/main">
  <c r="F6" i="4" l="1"/>
  <c r="F25" i="4"/>
  <c r="F26" i="4"/>
  <c r="F14" i="4" l="1"/>
  <c r="F6" i="6" l="1"/>
  <c r="F7" i="6"/>
  <c r="F30" i="12" l="1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 l="1"/>
  <c r="F13" i="4"/>
  <c r="F12" i="4"/>
  <c r="F20" i="4" l="1"/>
  <c r="F16" i="9" l="1"/>
  <c r="F15" i="9"/>
  <c r="F14" i="9"/>
  <c r="F13" i="9"/>
  <c r="F12" i="9"/>
  <c r="F11" i="9"/>
  <c r="F10" i="9"/>
  <c r="F9" i="9"/>
  <c r="F8" i="9"/>
  <c r="F7" i="9"/>
  <c r="F6" i="9" l="1"/>
  <c r="F8" i="4"/>
  <c r="F8" i="10" l="1"/>
  <c r="F6" i="10" s="1"/>
  <c r="D7" i="10"/>
  <c r="F11" i="4" l="1"/>
  <c r="F10" i="4" l="1"/>
  <c r="F9" i="4"/>
  <c r="F7" i="4" l="1"/>
</calcChain>
</file>

<file path=xl/sharedStrings.xml><?xml version="1.0" encoding="utf-8"?>
<sst xmlns="http://schemas.openxmlformats.org/spreadsheetml/2006/main" count="186" uniqueCount="106">
  <si>
    <t>Ghi chú</t>
  </si>
  <si>
    <t>ĐVT</t>
  </si>
  <si>
    <t>Thành tiền</t>
  </si>
  <si>
    <t>TT</t>
  </si>
  <si>
    <t>ĐVT: đồng</t>
  </si>
  <si>
    <t>Diễn giải nội dung</t>
  </si>
  <si>
    <t>Đơn vị tính</t>
  </si>
  <si>
    <t>Đơn giá</t>
  </si>
  <si>
    <t>Tổng cộng</t>
  </si>
  <si>
    <t>I</t>
  </si>
  <si>
    <t xml:space="preserve">                         ĐVT: đồng</t>
  </si>
  <si>
    <t>II</t>
  </si>
  <si>
    <t>Định mức, đơn giá</t>
  </si>
  <si>
    <t>Nội dung</t>
  </si>
  <si>
    <t xml:space="preserve">Số lượng </t>
  </si>
  <si>
    <t>Theo Nghị quyết số 58/NQ-CP ngày 08/6/2021</t>
  </si>
  <si>
    <t xml:space="preserve">       ĐVT: đồng</t>
  </si>
  <si>
    <t>Số TT</t>
  </si>
  <si>
    <t>Tên thuốc, hóa chất, vật tư y tế tiêu hao</t>
  </si>
  <si>
    <t>SL</t>
  </si>
  <si>
    <t xml:space="preserve">Công </t>
  </si>
  <si>
    <t>Phát sinh chi phí thực tế</t>
  </si>
  <si>
    <t>Số  ngày, tháng</t>
  </si>
  <si>
    <t>Bệnh nhân</t>
  </si>
  <si>
    <t xml:space="preserve">Ngày </t>
  </si>
  <si>
    <t>Tiền công khám</t>
  </si>
  <si>
    <t xml:space="preserve">                            ĐVT: đồng</t>
  </si>
  <si>
    <t xml:space="preserve">Số tiền  </t>
  </si>
  <si>
    <t>Tiền ngày giường</t>
  </si>
  <si>
    <t>Tiền xét nghiệm</t>
  </si>
  <si>
    <t xml:space="preserve">PHỤ CẤP PHÒNG CHỐNG DỊCH </t>
  </si>
  <si>
    <t xml:space="preserve">Chuẩn đoán hình ảnh: Xquang, Siêu âm </t>
  </si>
  <si>
    <t>Oresol 245</t>
  </si>
  <si>
    <t>Viên</t>
  </si>
  <si>
    <t>Gói</t>
  </si>
  <si>
    <t>Cosyndo B</t>
  </si>
  <si>
    <t>Paracetamol 500mg</t>
  </si>
  <si>
    <t>Hapacol 250mg</t>
  </si>
  <si>
    <t>Hapacol 150mg</t>
  </si>
  <si>
    <t>Acepron 250mg</t>
  </si>
  <si>
    <t>Fabamox 1g</t>
  </si>
  <si>
    <t>Cefadroxil 1g</t>
  </si>
  <si>
    <t>Combimol</t>
  </si>
  <si>
    <t>Supertrim</t>
  </si>
  <si>
    <t>Tiền điện sinh hoạt</t>
  </si>
  <si>
    <t xml:space="preserve">Tiền nước sạch </t>
  </si>
  <si>
    <t>Tiền Intennet</t>
  </si>
  <si>
    <t>Tháng 3/2022</t>
  </si>
  <si>
    <t>Tháng 4/2022</t>
  </si>
  <si>
    <t>Tháng 2/2022</t>
  </si>
  <si>
    <t>Tháng 1/2022</t>
  </si>
  <si>
    <t xml:space="preserve">Ban Giám đốc cơ sở điều trị tháng 3,/2022: 04 (01 Giám đốc và 03 phó Giám đốc)  </t>
  </si>
  <si>
    <t>Kíp vận chuyển bệnh nhân COVID về cơ cơ sở điều trị (từ ngày 01/3-&gt; ngày hết 4/4/2022): 02 người</t>
  </si>
  <si>
    <t xml:space="preserve">Y Bác sỹ điều trị chăm sóc bệnh nhân:  từ 1/3-&gt; đến ngày hết  04/4/2022: 11 người  </t>
  </si>
  <si>
    <t xml:space="preserve">Cán bộ Quân sự, công an tham gia thực hiện nhiệm (từ ngày 01/3-&gt; hết ngày 04/4/2022: 8 người </t>
  </si>
  <si>
    <t>Tổ Xét nghiệm: Từ 07/1-&gt; hết ngày 03/4/2022 : 02 người</t>
  </si>
  <si>
    <t>Tổ hậu cần, phục vụ; Từ  06/01-&gt; hết ngày 31/3/2022: 06 người</t>
  </si>
  <si>
    <t>Ad - Liver</t>
  </si>
  <si>
    <t>Amoxicilin 1g (Fabamox 1g)</t>
  </si>
  <si>
    <t>Amoxicillin 250mg</t>
  </si>
  <si>
    <t>Atropine-BFS 0,25mg/ml</t>
  </si>
  <si>
    <t>Ống</t>
  </si>
  <si>
    <t>Bacillus subtilis ≥ 10^8 CFU/1g (BACI-SUBTI)</t>
  </si>
  <si>
    <t>Bromhexin 8mg (PAXIRASOL)</t>
  </si>
  <si>
    <t>Cefixim 100mg (Cefimbrano 100)</t>
  </si>
  <si>
    <t>Clorpheniramin 4mg</t>
  </si>
  <si>
    <t>Diazepam 5mg (Seduxen 5mg)</t>
  </si>
  <si>
    <t>Drotaverin clohydrat 80mg (Drotusc Forte)</t>
  </si>
  <si>
    <t>Ebitac 25 (Enalapril 10mg+ Hydroclorothiazid 25mg)</t>
  </si>
  <si>
    <t>Esomeprazol 20mg (Stadnex 20 CAP)</t>
  </si>
  <si>
    <t>Gliclazid 30mg (Golddicron)</t>
  </si>
  <si>
    <t>Metformin 500mg (Métforilex MR)</t>
  </si>
  <si>
    <t>Natri clorid 0,9%, 500ml</t>
  </si>
  <si>
    <t>Chai</t>
  </si>
  <si>
    <t>Nước cất ống nhựa 5ml</t>
  </si>
  <si>
    <t>Oresol 245, 4.1g</t>
  </si>
  <si>
    <t>Oresol 27,9g</t>
  </si>
  <si>
    <t>Paracetamol  250mg (Hapacol 250)</t>
  </si>
  <si>
    <t>Paracetamol 500mg (Partamol Tab)</t>
  </si>
  <si>
    <t>Soli-medon 40mg (Methyl prednisolon)</t>
  </si>
  <si>
    <t>Lọ</t>
  </si>
  <si>
    <t>Toxaxine 500mg Inj (Tranexamic acid)</t>
  </si>
  <si>
    <t>Ulceron 40mg (Pantoprazol)</t>
  </si>
  <si>
    <t>Tên thuốc, hóa chất, VTYT tiêu hao</t>
  </si>
  <si>
    <t>Cơ sở thu dung điều trị Thắng Cương (từ 01/3/2022-&gt; 04/04/2022)</t>
  </si>
  <si>
    <t>Ngày công</t>
  </si>
  <si>
    <t>Tiền rác thải nguy hại</t>
  </si>
  <si>
    <t>III</t>
  </si>
  <si>
    <t>IV</t>
  </si>
  <si>
    <t>V</t>
  </si>
  <si>
    <t>Kg</t>
  </si>
  <si>
    <t>Thuế 10%</t>
  </si>
  <si>
    <t>Tiền rác thải nguy hại tháng 3/2023</t>
  </si>
  <si>
    <r>
      <t>Phụ cấp đặc thù cho cán bộ tham gia tiêm phòng vắc xin Covid-19</t>
    </r>
    <r>
      <rPr>
        <i/>
        <sz val="12"/>
        <color theme="1"/>
        <rFont val="Times New Roman"/>
        <family val="1"/>
      </rPr>
      <t xml:space="preserve"> (từ 01/3-31/7/2022)</t>
    </r>
  </si>
  <si>
    <t>(Kèm theo Quyết định số:      /QĐ-TTYT  ngày    tháng   12  năm 2022 của TTYT  Yên Dũng)</t>
  </si>
  <si>
    <t xml:space="preserve">TỔNG HỢP KINH PHÍ  PHỤ CẤP CHỐNG DỊCH, ĐIỆN SINH HOẠT, NƯỚC SẠCH, INTENET, PHỤC VỤ PCD COVID-19 TẠI CƠ SỞ THU DUNG  
</t>
  </si>
  <si>
    <t xml:space="preserve">TỔNG HỢP KINH PHÍ MUA THUỐC
PHỤC VỤ PHÒNG, CHỐNG DỊCH COVID-19 TẠI CƠ SỞ THU DUNG, ĐIỀU TRỊ COVID-19, KHOA TRUYỀN NHIỄM HUYỆN YÊN DŨNG
</t>
  </si>
  <si>
    <t>Toổng cộng</t>
  </si>
  <si>
    <t xml:space="preserve">                                                                                                                     Phụ lục 03</t>
  </si>
  <si>
    <t xml:space="preserve">                                                             Phụ lục 04</t>
  </si>
  <si>
    <t xml:space="preserve">TỔNG HỢP KINH PHÍ ĐIỀU TRỊ BỆNH NHÂN COVID-19 CƠ SỞ THU DUNG F0
</t>
  </si>
  <si>
    <t xml:space="preserve">                                                                    Phụ lục 05</t>
  </si>
  <si>
    <t xml:space="preserve">TỔNG HỢP KINH PHÍ PHỤ CẤP TIÊM VẮCXIN
 PHÒNG, CHỐNG DỊCH COVID-19  HUYỆN YÊN DŨNG 
</t>
  </si>
  <si>
    <t xml:space="preserve">                                                                                                                                    Phụ lục 01</t>
  </si>
  <si>
    <t xml:space="preserve">                                                                                                                                     Phụ lục 02</t>
  </si>
  <si>
    <t xml:space="preserve">TỔNG HỢP KINH PHÍ MUA THUỐC
PHỤC VỤ PHÒNG, CHỐNG DỊCH COVID-19 TẠI CÁC TYT LƯU ĐỘNG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</si>
</sst>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-* #,##0_-;\-* #,##0_-;_-* &quot;-&quot;??_-;_-@_-"/>
    <numFmt numFmtId="167" formatCode="_-* #,##0\ _₫_-;\-* #,##0\ _₫_-;_-* &quot;-&quot;??\ _₫_-;_-@_-"/>
    <numFmt numFmtId="168" formatCode="_-* #,##0.00_-;\-* #,##0.00_-;_-* &quot;-&quot;??_-;_-@_-"/>
    <numFmt numFmtId="169" formatCode="_ * #,##0.0_)_ _ ;_ * \(#,##0.0\)_ _ ;_ * &quot;-&quot;_)_ _ ;_ @_ "/>
  </numFmts>
  <fonts count="4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163"/>
    </font>
    <font>
      <sz val="11"/>
      <color theme="1"/>
      <name val="Calibri"/>
      <family val="2"/>
    </font>
    <font>
      <sz val="10"/>
      <name val="Arial"/>
      <family val="2"/>
    </font>
    <font>
      <sz val="14"/>
      <name val=".VnTime"/>
      <family val="2"/>
    </font>
    <font>
      <b/>
      <sz val="1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i/>
      <sz val="11"/>
      <name val="Times New Roman"/>
      <family val="1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43" fontId="4" fillId="0" borderId="0" applyFont="0" applyFill="0" applyBorder="0" applyAlignment="0" applyProtection="0"/>
    <xf numFmtId="0" fontId="9" fillId="0" borderId="0">
      <alignment vertical="top"/>
    </xf>
    <xf numFmtId="0" fontId="8" fillId="0" borderId="0"/>
    <xf numFmtId="0" fontId="1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/>
    <xf numFmtId="0" fontId="9" fillId="0" borderId="0"/>
    <xf numFmtId="0" fontId="2" fillId="0" borderId="0"/>
    <xf numFmtId="0" fontId="1" fillId="0" borderId="0"/>
    <xf numFmtId="0" fontId="17" fillId="0" borderId="0"/>
    <xf numFmtId="0" fontId="35" fillId="0" borderId="0"/>
    <xf numFmtId="168" fontId="36" fillId="0" borderId="0"/>
    <xf numFmtId="41" fontId="3" fillId="0" borderId="0" applyFont="0" applyFill="0" applyBorder="0" applyAlignment="0" applyProtection="0"/>
  </cellStyleXfs>
  <cellXfs count="174">
    <xf numFmtId="0" fontId="0" fillId="0" borderId="0" xfId="0"/>
    <xf numFmtId="0" fontId="18" fillId="0" borderId="0" xfId="17" applyFont="1" applyAlignment="1">
      <alignment horizontal="left"/>
    </xf>
    <xf numFmtId="165" fontId="18" fillId="0" borderId="0" xfId="1" applyNumberFormat="1" applyFont="1" applyAlignment="1">
      <alignment horizontal="center" vertical="center"/>
    </xf>
    <xf numFmtId="0" fontId="18" fillId="0" borderId="0" xfId="17" applyFont="1"/>
    <xf numFmtId="0" fontId="18" fillId="0" borderId="0" xfId="17" applyFont="1" applyAlignment="1"/>
    <xf numFmtId="165" fontId="21" fillId="0" borderId="1" xfId="17" applyNumberFormat="1" applyFont="1" applyBorder="1" applyAlignment="1">
      <alignment horizontal="center" vertical="center"/>
    </xf>
    <xf numFmtId="165" fontId="21" fillId="0" borderId="1" xfId="1" applyNumberFormat="1" applyFont="1" applyBorder="1" applyAlignment="1">
      <alignment horizontal="center" vertical="center" wrapText="1"/>
    </xf>
    <xf numFmtId="0" fontId="0" fillId="0" borderId="0" xfId="0" applyFill="1"/>
    <xf numFmtId="0" fontId="21" fillId="0" borderId="1" xfId="17" applyFont="1" applyBorder="1" applyAlignment="1">
      <alignment horizontal="center" vertical="center" wrapText="1"/>
    </xf>
    <xf numFmtId="0" fontId="18" fillId="0" borderId="8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  <xf numFmtId="0" fontId="22" fillId="0" borderId="1" xfId="17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22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18" fillId="0" borderId="1" xfId="1" applyNumberFormat="1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165" fontId="0" fillId="0" borderId="0" xfId="0" applyNumberFormat="1"/>
    <xf numFmtId="0" fontId="25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18" fillId="0" borderId="1" xfId="17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38" fontId="33" fillId="0" borderId="1" xfId="0" applyNumberFormat="1" applyFont="1" applyFill="1" applyBorder="1" applyAlignment="1">
      <alignment horizontal="center" vertical="center" wrapText="1"/>
    </xf>
    <xf numFmtId="0" fontId="22" fillId="0" borderId="1" xfId="17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6" xfId="0" applyFont="1" applyBorder="1" applyAlignment="1">
      <alignment horizontal="center" vertical="center"/>
    </xf>
    <xf numFmtId="165" fontId="15" fillId="0" borderId="6" xfId="1" applyNumberFormat="1" applyFont="1" applyFill="1" applyBorder="1" applyAlignment="1">
      <alignment horizontal="left" vertical="center" wrapText="1"/>
    </xf>
    <xf numFmtId="165" fontId="15" fillId="0" borderId="6" xfId="1" applyNumberFormat="1" applyFont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center" vertical="center" wrapText="1"/>
    </xf>
    <xf numFmtId="165" fontId="15" fillId="0" borderId="7" xfId="0" applyNumberFormat="1" applyFont="1" applyBorder="1" applyAlignment="1">
      <alignment horizontal="center" vertical="center" wrapText="1"/>
    </xf>
    <xf numFmtId="38" fontId="33" fillId="0" borderId="6" xfId="0" applyNumberFormat="1" applyFont="1" applyFill="1" applyBorder="1" applyAlignment="1">
      <alignment horizontal="center" vertical="center" wrapText="1"/>
    </xf>
    <xf numFmtId="38" fontId="33" fillId="0" borderId="7" xfId="0" applyNumberFormat="1" applyFont="1" applyFill="1" applyBorder="1" applyAlignment="1">
      <alignment horizontal="center" vertical="center" wrapText="1"/>
    </xf>
    <xf numFmtId="0" fontId="18" fillId="0" borderId="9" xfId="17" applyFont="1" applyBorder="1" applyAlignment="1">
      <alignment horizontal="center" vertical="center" wrapText="1"/>
    </xf>
    <xf numFmtId="38" fontId="33" fillId="0" borderId="9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 applyProtection="1">
      <alignment horizontal="center" vertical="center"/>
    </xf>
    <xf numFmtId="0" fontId="32" fillId="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6" fontId="32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165" fontId="15" fillId="0" borderId="0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4" fillId="0" borderId="0" xfId="0" applyFont="1"/>
    <xf numFmtId="0" fontId="11" fillId="0" borderId="6" xfId="0" applyFont="1" applyFill="1" applyBorder="1" applyAlignment="1">
      <alignment horizontal="center" vertical="center" wrapText="1"/>
    </xf>
    <xf numFmtId="165" fontId="22" fillId="0" borderId="6" xfId="1" applyNumberFormat="1" applyFont="1" applyFill="1" applyBorder="1" applyAlignment="1">
      <alignment horizontal="center" vertical="center"/>
    </xf>
    <xf numFmtId="38" fontId="39" fillId="0" borderId="1" xfId="0" applyNumberFormat="1" applyFont="1" applyFill="1" applyBorder="1" applyAlignment="1">
      <alignment horizontal="center" vertical="center" wrapText="1"/>
    </xf>
    <xf numFmtId="0" fontId="22" fillId="0" borderId="6" xfId="17" applyFont="1" applyBorder="1" applyAlignment="1">
      <alignment horizontal="center" vertical="center" wrapText="1"/>
    </xf>
    <xf numFmtId="165" fontId="37" fillId="0" borderId="6" xfId="1" applyNumberFormat="1" applyFont="1" applyFill="1" applyBorder="1" applyAlignment="1">
      <alignment horizontal="center" vertical="center"/>
    </xf>
    <xf numFmtId="0" fontId="22" fillId="0" borderId="9" xfId="17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65" fontId="22" fillId="0" borderId="9" xfId="1" applyNumberFormat="1" applyFont="1" applyFill="1" applyBorder="1" applyAlignment="1">
      <alignment horizontal="center" vertical="center"/>
    </xf>
    <xf numFmtId="165" fontId="37" fillId="0" borderId="9" xfId="1" applyNumberFormat="1" applyFont="1" applyFill="1" applyBorder="1" applyAlignment="1">
      <alignment horizontal="center" vertical="center"/>
    </xf>
    <xf numFmtId="0" fontId="22" fillId="0" borderId="7" xfId="17" applyFont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165" fontId="37" fillId="0" borderId="7" xfId="1" applyNumberFormat="1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center" vertical="center" wrapText="1"/>
    </xf>
    <xf numFmtId="165" fontId="38" fillId="0" borderId="9" xfId="1" applyNumberFormat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 wrapText="1"/>
    </xf>
    <xf numFmtId="165" fontId="38" fillId="0" borderId="8" xfId="1" applyNumberFormat="1" applyFont="1" applyFill="1" applyBorder="1" applyAlignment="1">
      <alignment horizontal="center" vertical="center"/>
    </xf>
    <xf numFmtId="165" fontId="37" fillId="0" borderId="8" xfId="1" applyNumberFormat="1" applyFont="1" applyFill="1" applyBorder="1" applyAlignment="1">
      <alignment horizontal="center" vertical="center"/>
    </xf>
    <xf numFmtId="0" fontId="40" fillId="0" borderId="2" xfId="17" applyFont="1" applyBorder="1" applyAlignment="1">
      <alignment horizontal="center" vertical="center" wrapText="1"/>
    </xf>
    <xf numFmtId="0" fontId="40" fillId="0" borderId="4" xfId="17" applyFont="1" applyBorder="1" applyAlignment="1">
      <alignment horizontal="center" vertical="center" wrapText="1"/>
    </xf>
    <xf numFmtId="165" fontId="40" fillId="0" borderId="5" xfId="1" applyNumberFormat="1" applyFont="1" applyBorder="1" applyAlignment="1">
      <alignment horizontal="center" vertical="center" wrapText="1"/>
    </xf>
    <xf numFmtId="165" fontId="40" fillId="0" borderId="1" xfId="1" applyNumberFormat="1" applyFont="1" applyBorder="1" applyAlignment="1">
      <alignment horizontal="center" vertical="center" wrapText="1"/>
    </xf>
    <xf numFmtId="0" fontId="40" fillId="0" borderId="1" xfId="17" applyFont="1" applyBorder="1" applyAlignment="1">
      <alignment horizontal="center" vertical="center"/>
    </xf>
    <xf numFmtId="0" fontId="33" fillId="0" borderId="8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center" vertical="center" wrapText="1"/>
    </xf>
    <xf numFmtId="38" fontId="33" fillId="0" borderId="8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 applyProtection="1">
      <alignment horizontal="left" vertical="center" wrapText="1"/>
    </xf>
    <xf numFmtId="165" fontId="15" fillId="0" borderId="6" xfId="1" applyNumberFormat="1" applyFont="1" applyBorder="1" applyAlignment="1">
      <alignment horizontal="center" vertical="center" wrapText="1"/>
    </xf>
    <xf numFmtId="3" fontId="13" fillId="0" borderId="6" xfId="1" applyNumberFormat="1" applyFont="1" applyFill="1" applyBorder="1" applyAlignment="1" applyProtection="1">
      <alignment horizontal="center" vertical="center"/>
    </xf>
    <xf numFmtId="49" fontId="13" fillId="0" borderId="6" xfId="0" applyNumberFormat="1" applyFont="1" applyFill="1" applyBorder="1" applyAlignment="1" applyProtection="1">
      <alignment horizontal="left" vertical="center"/>
    </xf>
    <xf numFmtId="49" fontId="13" fillId="0" borderId="6" xfId="0" applyNumberFormat="1" applyFont="1" applyFill="1" applyBorder="1" applyAlignment="1" applyProtection="1">
      <alignment horizontal="center" vertical="center"/>
    </xf>
    <xf numFmtId="166" fontId="13" fillId="0" borderId="6" xfId="1" applyNumberFormat="1" applyFont="1" applyFill="1" applyBorder="1" applyAlignment="1" applyProtection="1">
      <alignment horizontal="right" vertical="center"/>
    </xf>
    <xf numFmtId="41" fontId="13" fillId="0" borderId="6" xfId="20" applyFont="1" applyFill="1" applyBorder="1" applyAlignment="1" applyProtection="1">
      <alignment horizontal="right" vertical="center"/>
    </xf>
    <xf numFmtId="0" fontId="0" fillId="0" borderId="6" xfId="0" applyBorder="1"/>
    <xf numFmtId="3" fontId="13" fillId="0" borderId="7" xfId="1" applyNumberFormat="1" applyFont="1" applyFill="1" applyBorder="1" applyAlignment="1" applyProtection="1">
      <alignment horizontal="center" vertical="center"/>
    </xf>
    <xf numFmtId="49" fontId="13" fillId="0" borderId="7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horizontal="center" vertical="center"/>
    </xf>
    <xf numFmtId="41" fontId="13" fillId="0" borderId="7" xfId="20" applyFont="1" applyFill="1" applyBorder="1" applyAlignment="1" applyProtection="1">
      <alignment horizontal="right" vertical="center"/>
    </xf>
    <xf numFmtId="166" fontId="13" fillId="0" borderId="7" xfId="1" applyNumberFormat="1" applyFont="1" applyFill="1" applyBorder="1" applyAlignment="1" applyProtection="1">
      <alignment horizontal="center" vertical="center"/>
    </xf>
    <xf numFmtId="166" fontId="13" fillId="0" borderId="7" xfId="1" applyNumberFormat="1" applyFont="1" applyFill="1" applyBorder="1" applyAlignment="1" applyProtection="1">
      <alignment horizontal="right" vertical="center"/>
    </xf>
    <xf numFmtId="0" fontId="0" fillId="0" borderId="7" xfId="0" applyBorder="1"/>
    <xf numFmtId="169" fontId="13" fillId="0" borderId="7" xfId="20" applyNumberFormat="1" applyFont="1" applyFill="1" applyBorder="1" applyAlignment="1" applyProtection="1">
      <alignment horizontal="right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49" fontId="13" fillId="0" borderId="9" xfId="0" applyNumberFormat="1" applyFont="1" applyFill="1" applyBorder="1" applyAlignment="1" applyProtection="1">
      <alignment horizontal="left" vertical="center"/>
    </xf>
    <xf numFmtId="49" fontId="13" fillId="0" borderId="9" xfId="0" applyNumberFormat="1" applyFont="1" applyFill="1" applyBorder="1" applyAlignment="1" applyProtection="1">
      <alignment horizontal="center" vertical="center"/>
    </xf>
    <xf numFmtId="166" fontId="13" fillId="0" borderId="9" xfId="1" applyNumberFormat="1" applyFont="1" applyFill="1" applyBorder="1" applyAlignment="1" applyProtection="1">
      <alignment horizontal="right" vertical="center"/>
    </xf>
    <xf numFmtId="41" fontId="13" fillId="0" borderId="9" xfId="20" applyFont="1" applyFill="1" applyBorder="1" applyAlignment="1" applyProtection="1">
      <alignment horizontal="right" vertical="center"/>
    </xf>
    <xf numFmtId="0" fontId="0" fillId="0" borderId="9" xfId="0" applyBorder="1"/>
    <xf numFmtId="165" fontId="16" fillId="0" borderId="7" xfId="1" applyNumberFormat="1" applyFont="1" applyBorder="1" applyAlignment="1">
      <alignment horizontal="center" vertical="center" wrapText="1"/>
    </xf>
    <xf numFmtId="165" fontId="16" fillId="0" borderId="9" xfId="1" applyNumberFormat="1" applyFont="1" applyBorder="1" applyAlignment="1">
      <alignment horizontal="center" vertical="center" wrapText="1"/>
    </xf>
    <xf numFmtId="3" fontId="13" fillId="0" borderId="6" xfId="1" applyNumberFormat="1" applyFont="1" applyFill="1" applyBorder="1" applyAlignment="1" applyProtection="1">
      <alignment horizontal="center" vertical="center" wrapText="1"/>
    </xf>
    <xf numFmtId="49" fontId="13" fillId="2" borderId="6" xfId="18" applyNumberFormat="1" applyFont="1" applyFill="1" applyBorder="1" applyAlignment="1" applyProtection="1">
      <alignment horizontal="left" vertical="center" wrapText="1"/>
    </xf>
    <xf numFmtId="49" fontId="13" fillId="2" borderId="6" xfId="18" applyNumberFormat="1" applyFont="1" applyFill="1" applyBorder="1" applyAlignment="1" applyProtection="1">
      <alignment horizontal="center" vertical="center" wrapText="1"/>
    </xf>
    <xf numFmtId="166" fontId="13" fillId="2" borderId="6" xfId="19" applyNumberFormat="1" applyFont="1" applyFill="1" applyBorder="1" applyAlignment="1" applyProtection="1">
      <alignment horizontal="center" vertical="center" wrapText="1"/>
    </xf>
    <xf numFmtId="0" fontId="13" fillId="2" borderId="6" xfId="19" applyNumberFormat="1" applyFont="1" applyFill="1" applyBorder="1" applyAlignment="1" applyProtection="1">
      <alignment horizontal="center" vertical="center" wrapText="1"/>
    </xf>
    <xf numFmtId="166" fontId="13" fillId="0" borderId="6" xfId="1" applyNumberFormat="1" applyFont="1" applyFill="1" applyBorder="1" applyAlignment="1" applyProtection="1">
      <alignment horizontal="center" vertical="center" wrapText="1"/>
    </xf>
    <xf numFmtId="3" fontId="13" fillId="0" borderId="7" xfId="1" applyNumberFormat="1" applyFont="1" applyFill="1" applyBorder="1" applyAlignment="1" applyProtection="1">
      <alignment horizontal="center" vertical="center" wrapText="1"/>
    </xf>
    <xf numFmtId="49" fontId="13" fillId="2" borderId="7" xfId="18" applyNumberFormat="1" applyFont="1" applyFill="1" applyBorder="1" applyAlignment="1" applyProtection="1">
      <alignment horizontal="left" vertical="center" wrapText="1"/>
    </xf>
    <xf numFmtId="49" fontId="13" fillId="2" borderId="7" xfId="18" applyNumberFormat="1" applyFont="1" applyFill="1" applyBorder="1" applyAlignment="1" applyProtection="1">
      <alignment horizontal="center" vertical="center" wrapText="1"/>
    </xf>
    <xf numFmtId="166" fontId="13" fillId="2" borderId="7" xfId="19" applyNumberFormat="1" applyFont="1" applyFill="1" applyBorder="1" applyAlignment="1" applyProtection="1">
      <alignment horizontal="center" vertical="center" wrapText="1"/>
    </xf>
    <xf numFmtId="0" fontId="13" fillId="2" borderId="7" xfId="19" applyNumberFormat="1" applyFont="1" applyFill="1" applyBorder="1" applyAlignment="1" applyProtection="1">
      <alignment horizontal="center" vertical="center" wrapText="1"/>
    </xf>
    <xf numFmtId="166" fontId="13" fillId="0" borderId="7" xfId="1" applyNumberFormat="1" applyFont="1" applyFill="1" applyBorder="1" applyAlignment="1" applyProtection="1">
      <alignment horizontal="center" vertical="center" wrapText="1"/>
    </xf>
    <xf numFmtId="3" fontId="13" fillId="0" borderId="9" xfId="1" applyNumberFormat="1" applyFont="1" applyFill="1" applyBorder="1" applyAlignment="1" applyProtection="1">
      <alignment horizontal="center" vertical="center" wrapText="1"/>
    </xf>
    <xf numFmtId="49" fontId="13" fillId="2" borderId="9" xfId="18" applyNumberFormat="1" applyFont="1" applyFill="1" applyBorder="1" applyAlignment="1" applyProtection="1">
      <alignment horizontal="left" vertical="center" wrapText="1"/>
    </xf>
    <xf numFmtId="49" fontId="13" fillId="2" borderId="9" xfId="18" applyNumberFormat="1" applyFont="1" applyFill="1" applyBorder="1" applyAlignment="1" applyProtection="1">
      <alignment horizontal="center" vertical="center" wrapText="1"/>
    </xf>
    <xf numFmtId="166" fontId="13" fillId="2" borderId="9" xfId="19" applyNumberFormat="1" applyFont="1" applyFill="1" applyBorder="1" applyAlignment="1" applyProtection="1">
      <alignment horizontal="center" vertical="center" wrapText="1"/>
    </xf>
    <xf numFmtId="0" fontId="13" fillId="2" borderId="9" xfId="19" applyNumberFormat="1" applyFont="1" applyFill="1" applyBorder="1" applyAlignment="1" applyProtection="1">
      <alignment horizontal="center" vertical="center" wrapText="1"/>
    </xf>
    <xf numFmtId="166" fontId="13" fillId="0" borderId="9" xfId="1" applyNumberFormat="1" applyFont="1" applyFill="1" applyBorder="1" applyAlignment="1" applyProtection="1">
      <alignment horizontal="center" vertical="center" wrapText="1"/>
    </xf>
    <xf numFmtId="0" fontId="37" fillId="0" borderId="6" xfId="17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7" fillId="0" borderId="7" xfId="17" applyFont="1" applyFill="1" applyBorder="1" applyAlignment="1">
      <alignment horizontal="center" vertical="center" wrapText="1"/>
    </xf>
    <xf numFmtId="0" fontId="37" fillId="0" borderId="9" xfId="17" applyFont="1" applyFill="1" applyBorder="1" applyAlignment="1">
      <alignment horizontal="center" vertical="center" wrapText="1"/>
    </xf>
    <xf numFmtId="43" fontId="37" fillId="0" borderId="9" xfId="1" applyFont="1" applyFill="1" applyBorder="1" applyAlignment="1">
      <alignment horizontal="center" vertical="center"/>
    </xf>
    <xf numFmtId="0" fontId="37" fillId="0" borderId="1" xfId="17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165" fontId="37" fillId="0" borderId="1" xfId="1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165" fontId="41" fillId="0" borderId="1" xfId="0" applyNumberFormat="1" applyFont="1" applyBorder="1" applyAlignment="1">
      <alignment horizontal="center" vertical="center" wrapText="1"/>
    </xf>
    <xf numFmtId="0" fontId="42" fillId="0" borderId="0" xfId="0" applyFont="1"/>
    <xf numFmtId="0" fontId="41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right" vertical="center" wrapText="1"/>
    </xf>
    <xf numFmtId="0" fontId="44" fillId="0" borderId="6" xfId="0" applyFont="1" applyBorder="1" applyAlignment="1">
      <alignment horizontal="center" vertical="center"/>
    </xf>
    <xf numFmtId="165" fontId="44" fillId="0" borderId="6" xfId="1" applyNumberFormat="1" applyFont="1" applyFill="1" applyBorder="1" applyAlignment="1">
      <alignment horizontal="left" vertical="center" wrapText="1"/>
    </xf>
    <xf numFmtId="165" fontId="44" fillId="0" borderId="6" xfId="1" applyNumberFormat="1" applyFont="1" applyBorder="1" applyAlignment="1">
      <alignment horizontal="center" vertical="center" wrapText="1"/>
    </xf>
    <xf numFmtId="167" fontId="45" fillId="0" borderId="6" xfId="1" applyNumberFormat="1" applyFont="1" applyBorder="1" applyAlignment="1">
      <alignment horizontal="center" vertical="center"/>
    </xf>
    <xf numFmtId="165" fontId="44" fillId="0" borderId="6" xfId="0" applyNumberFormat="1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165" fontId="44" fillId="0" borderId="7" xfId="1" applyNumberFormat="1" applyFont="1" applyFill="1" applyBorder="1" applyAlignment="1">
      <alignment horizontal="left" vertical="center" wrapText="1"/>
    </xf>
    <xf numFmtId="165" fontId="44" fillId="0" borderId="7" xfId="1" applyNumberFormat="1" applyFont="1" applyBorder="1" applyAlignment="1">
      <alignment horizontal="center" vertical="center" wrapText="1"/>
    </xf>
    <xf numFmtId="167" fontId="45" fillId="0" borderId="7" xfId="1" applyNumberFormat="1" applyFont="1" applyBorder="1" applyAlignment="1">
      <alignment horizontal="center" vertical="center"/>
    </xf>
    <xf numFmtId="165" fontId="44" fillId="0" borderId="7" xfId="0" applyNumberFormat="1" applyFont="1" applyBorder="1" applyAlignment="1">
      <alignment horizontal="center" vertical="center" wrapText="1"/>
    </xf>
    <xf numFmtId="165" fontId="44" fillId="0" borderId="7" xfId="1" applyNumberFormat="1" applyFont="1" applyBorder="1" applyAlignment="1">
      <alignment horizontal="left" vertical="center" wrapText="1"/>
    </xf>
    <xf numFmtId="165" fontId="46" fillId="0" borderId="7" xfId="1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165" fontId="44" fillId="0" borderId="9" xfId="1" applyNumberFormat="1" applyFont="1" applyBorder="1" applyAlignment="1">
      <alignment horizontal="left" vertical="center" wrapText="1"/>
    </xf>
    <xf numFmtId="165" fontId="44" fillId="0" borderId="9" xfId="1" applyNumberFormat="1" applyFont="1" applyBorder="1" applyAlignment="1">
      <alignment horizontal="center" vertical="center" wrapText="1"/>
    </xf>
    <xf numFmtId="165" fontId="44" fillId="0" borderId="9" xfId="0" applyNumberFormat="1" applyFont="1" applyBorder="1" applyAlignment="1">
      <alignment horizontal="center" vertical="center" wrapText="1"/>
    </xf>
    <xf numFmtId="37" fontId="0" fillId="0" borderId="0" xfId="0" applyNumberFormat="1"/>
    <xf numFmtId="38" fontId="0" fillId="0" borderId="1" xfId="0" applyNumberFormat="1" applyBorder="1"/>
    <xf numFmtId="0" fontId="29" fillId="0" borderId="1" xfId="0" applyFont="1" applyBorder="1"/>
    <xf numFmtId="0" fontId="29" fillId="0" borderId="0" xfId="0" applyFont="1"/>
    <xf numFmtId="38" fontId="29" fillId="0" borderId="1" xfId="0" applyNumberFormat="1" applyFont="1" applyBorder="1"/>
    <xf numFmtId="0" fontId="16" fillId="0" borderId="1" xfId="0" applyFont="1" applyBorder="1"/>
    <xf numFmtId="38" fontId="16" fillId="0" borderId="1" xfId="0" applyNumberFormat="1" applyFont="1" applyBorder="1"/>
    <xf numFmtId="0" fontId="2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8" fontId="0" fillId="0" borderId="0" xfId="0" applyNumberFormat="1"/>
    <xf numFmtId="38" fontId="47" fillId="0" borderId="0" xfId="0" applyNumberFormat="1" applyFont="1"/>
    <xf numFmtId="165" fontId="29" fillId="0" borderId="0" xfId="0" applyNumberFormat="1" applyFont="1"/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24" fillId="3" borderId="0" xfId="17" applyFont="1" applyFill="1" applyBorder="1" applyAlignment="1">
      <alignment horizontal="center" vertical="center" wrapText="1"/>
    </xf>
    <xf numFmtId="165" fontId="20" fillId="0" borderId="3" xfId="1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</cellXfs>
  <cellStyles count="21">
    <cellStyle name="Bình thường 2" xfId="15"/>
    <cellStyle name="Bình thường 2 2" xfId="16"/>
    <cellStyle name="Chuẩn 3" xfId="9"/>
    <cellStyle name="Comma" xfId="1" builtinId="3"/>
    <cellStyle name="Comma [0]" xfId="20" builtinId="6"/>
    <cellStyle name="Comma 136" xfId="7"/>
    <cellStyle name="Comma 2" xfId="19"/>
    <cellStyle name="Comma 3" xfId="11"/>
    <cellStyle name="Comma 7" xfId="4"/>
    <cellStyle name="Dấu phẩy 2" xfId="12"/>
    <cellStyle name="Ledger 17 x 11 in" xfId="10"/>
    <cellStyle name="Normal" xfId="0" builtinId="0"/>
    <cellStyle name="Normal 2" xfId="5"/>
    <cellStyle name="Normal 2 2" xfId="13"/>
    <cellStyle name="Normal 2 3" xfId="14"/>
    <cellStyle name="Normal 3" xfId="2"/>
    <cellStyle name="Normal 3 2 2" xfId="6"/>
    <cellStyle name="Normal 4" xfId="3"/>
    <cellStyle name="Normal 4 3" xfId="8"/>
    <cellStyle name="Normal 5" xfId="18"/>
    <cellStyle name="Normal_Sheet1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C41" sqref="C41"/>
    </sheetView>
  </sheetViews>
  <sheetFormatPr defaultRowHeight="15" x14ac:dyDescent="0.25"/>
  <cols>
    <col min="1" max="1" width="3.625" customWidth="1"/>
    <col min="2" max="2" width="40.75" customWidth="1"/>
    <col min="3" max="3" width="6.875" customWidth="1"/>
    <col min="4" max="4" width="11.75" customWidth="1"/>
    <col min="5" max="5" width="7.875" customWidth="1"/>
    <col min="6" max="6" width="13.625" customWidth="1"/>
    <col min="7" max="7" width="15.125" customWidth="1"/>
    <col min="8" max="8" width="14" bestFit="1" customWidth="1"/>
  </cols>
  <sheetData>
    <row r="1" spans="1:12" ht="27.75" customHeight="1" x14ac:dyDescent="0.25">
      <c r="A1" s="164" t="s">
        <v>103</v>
      </c>
      <c r="B1" s="164"/>
      <c r="C1" s="164"/>
      <c r="D1" s="164"/>
      <c r="E1" s="164"/>
      <c r="F1" s="164"/>
      <c r="G1" s="164"/>
    </row>
    <row r="2" spans="1:12" ht="57.75" customHeight="1" x14ac:dyDescent="0.25">
      <c r="A2" s="165" t="s">
        <v>95</v>
      </c>
      <c r="B2" s="165"/>
      <c r="C2" s="165"/>
      <c r="D2" s="165"/>
      <c r="E2" s="165"/>
      <c r="F2" s="165"/>
      <c r="G2" s="165"/>
    </row>
    <row r="3" spans="1:12" ht="21" customHeight="1" x14ac:dyDescent="0.25">
      <c r="A3" s="162" t="s">
        <v>94</v>
      </c>
      <c r="B3" s="162"/>
      <c r="C3" s="162"/>
      <c r="D3" s="162"/>
      <c r="E3" s="162"/>
      <c r="F3" s="162"/>
      <c r="G3" s="162"/>
    </row>
    <row r="4" spans="1:12" ht="14.25" customHeight="1" x14ac:dyDescent="0.25">
      <c r="A4" s="3"/>
      <c r="B4" s="4"/>
      <c r="C4" s="1"/>
      <c r="D4" s="2"/>
      <c r="E4" s="2"/>
      <c r="F4" s="163" t="s">
        <v>10</v>
      </c>
      <c r="G4" s="163"/>
    </row>
    <row r="5" spans="1:12" ht="37.5" customHeight="1" x14ac:dyDescent="0.25">
      <c r="A5" s="68" t="s">
        <v>3</v>
      </c>
      <c r="B5" s="68" t="s">
        <v>5</v>
      </c>
      <c r="C5" s="69" t="s">
        <v>6</v>
      </c>
      <c r="D5" s="70" t="s">
        <v>12</v>
      </c>
      <c r="E5" s="70" t="s">
        <v>22</v>
      </c>
      <c r="F5" s="71" t="s">
        <v>2</v>
      </c>
      <c r="G5" s="72" t="s">
        <v>0</v>
      </c>
      <c r="H5" s="160"/>
      <c r="I5" s="161"/>
      <c r="J5" s="161"/>
      <c r="K5" s="161"/>
      <c r="L5" s="161"/>
    </row>
    <row r="6" spans="1:12" ht="24" customHeight="1" x14ac:dyDescent="0.25">
      <c r="A6" s="8"/>
      <c r="B6" s="8" t="s">
        <v>8</v>
      </c>
      <c r="C6" s="8"/>
      <c r="D6" s="6"/>
      <c r="E6" s="6"/>
      <c r="F6" s="6">
        <f>F7+F14+F17+F20+F25</f>
        <v>213083036</v>
      </c>
      <c r="G6" s="5"/>
      <c r="H6" s="160"/>
      <c r="I6" s="161"/>
      <c r="J6" s="161"/>
      <c r="K6" s="161"/>
      <c r="L6" s="161"/>
    </row>
    <row r="7" spans="1:12" ht="24.75" customHeight="1" x14ac:dyDescent="0.25">
      <c r="A7" s="28" t="s">
        <v>9</v>
      </c>
      <c r="B7" s="12" t="s">
        <v>30</v>
      </c>
      <c r="C7" s="15"/>
      <c r="D7" s="16"/>
      <c r="E7" s="16"/>
      <c r="F7" s="14">
        <f>F8+F9+F10+F11+F12+F13</f>
        <v>142200000</v>
      </c>
      <c r="G7" s="17"/>
    </row>
    <row r="8" spans="1:12" ht="38.25" customHeight="1" x14ac:dyDescent="0.25">
      <c r="A8" s="118">
        <v>1</v>
      </c>
      <c r="B8" s="58" t="s">
        <v>51</v>
      </c>
      <c r="C8" s="119" t="s">
        <v>20</v>
      </c>
      <c r="D8" s="52">
        <v>1500000</v>
      </c>
      <c r="E8" s="52">
        <v>4</v>
      </c>
      <c r="F8" s="52">
        <f>E8*D8</f>
        <v>6000000</v>
      </c>
      <c r="G8" s="35" t="s">
        <v>21</v>
      </c>
    </row>
    <row r="9" spans="1:12" ht="32.25" customHeight="1" x14ac:dyDescent="0.25">
      <c r="A9" s="120">
        <v>3</v>
      </c>
      <c r="B9" s="61" t="s">
        <v>53</v>
      </c>
      <c r="C9" s="59" t="s">
        <v>20</v>
      </c>
      <c r="D9" s="60">
        <v>300000</v>
      </c>
      <c r="E9" s="60">
        <v>241</v>
      </c>
      <c r="F9" s="60">
        <f>E9*D9</f>
        <v>72300000</v>
      </c>
      <c r="G9" s="36" t="s">
        <v>21</v>
      </c>
    </row>
    <row r="10" spans="1:12" ht="53.25" customHeight="1" x14ac:dyDescent="0.25">
      <c r="A10" s="120">
        <v>5</v>
      </c>
      <c r="B10" s="61" t="s">
        <v>54</v>
      </c>
      <c r="C10" s="59" t="s">
        <v>20</v>
      </c>
      <c r="D10" s="60">
        <v>150000</v>
      </c>
      <c r="E10" s="60">
        <v>198</v>
      </c>
      <c r="F10" s="60">
        <f>E10*D10</f>
        <v>29700000</v>
      </c>
      <c r="G10" s="36" t="s">
        <v>21</v>
      </c>
      <c r="H10" s="22"/>
    </row>
    <row r="11" spans="1:12" ht="42.75" customHeight="1" x14ac:dyDescent="0.25">
      <c r="A11" s="121">
        <v>7</v>
      </c>
      <c r="B11" s="62" t="s">
        <v>52</v>
      </c>
      <c r="C11" s="63" t="s">
        <v>20</v>
      </c>
      <c r="D11" s="56">
        <v>200000</v>
      </c>
      <c r="E11" s="56">
        <v>39</v>
      </c>
      <c r="F11" s="56">
        <f>D11*E11</f>
        <v>7800000</v>
      </c>
      <c r="G11" s="38" t="s">
        <v>21</v>
      </c>
    </row>
    <row r="12" spans="1:12" s="47" customFormat="1" ht="35.25" customHeight="1" x14ac:dyDescent="0.25">
      <c r="A12" s="121">
        <v>8</v>
      </c>
      <c r="B12" s="62" t="s">
        <v>55</v>
      </c>
      <c r="C12" s="63" t="s">
        <v>20</v>
      </c>
      <c r="D12" s="56">
        <v>300000</v>
      </c>
      <c r="E12" s="122">
        <v>47.5</v>
      </c>
      <c r="F12" s="56">
        <f>E12*D12</f>
        <v>14250000</v>
      </c>
      <c r="G12" s="38" t="s">
        <v>21</v>
      </c>
    </row>
    <row r="13" spans="1:12" ht="30" customHeight="1" x14ac:dyDescent="0.25">
      <c r="A13" s="123">
        <v>9</v>
      </c>
      <c r="B13" s="124" t="s">
        <v>56</v>
      </c>
      <c r="C13" s="125" t="s">
        <v>20</v>
      </c>
      <c r="D13" s="126">
        <v>150000</v>
      </c>
      <c r="E13" s="126">
        <v>81</v>
      </c>
      <c r="F13" s="126">
        <f>E13*D13</f>
        <v>12150000</v>
      </c>
      <c r="G13" s="38" t="s">
        <v>21</v>
      </c>
    </row>
    <row r="14" spans="1:12" ht="27.75" customHeight="1" x14ac:dyDescent="0.25">
      <c r="A14" s="25" t="s">
        <v>11</v>
      </c>
      <c r="B14" s="12" t="s">
        <v>44</v>
      </c>
      <c r="C14" s="13"/>
      <c r="D14" s="14"/>
      <c r="E14" s="14"/>
      <c r="F14" s="14">
        <f>F15+F16</f>
        <v>17679689</v>
      </c>
      <c r="G14" s="50"/>
    </row>
    <row r="15" spans="1:12" ht="33" customHeight="1" x14ac:dyDescent="0.25">
      <c r="A15" s="9"/>
      <c r="B15" s="73" t="s">
        <v>47</v>
      </c>
      <c r="C15" s="65"/>
      <c r="D15" s="66"/>
      <c r="E15" s="66"/>
      <c r="F15" s="67">
        <v>11580544</v>
      </c>
      <c r="G15" s="75" t="s">
        <v>21</v>
      </c>
    </row>
    <row r="16" spans="1:12" ht="34.5" customHeight="1" x14ac:dyDescent="0.25">
      <c r="A16" s="10"/>
      <c r="B16" s="61" t="s">
        <v>48</v>
      </c>
      <c r="C16" s="59"/>
      <c r="D16" s="60"/>
      <c r="E16" s="60"/>
      <c r="F16" s="60">
        <v>6099145</v>
      </c>
      <c r="G16" s="36" t="s">
        <v>21</v>
      </c>
    </row>
    <row r="17" spans="1:8" ht="20.25" customHeight="1" x14ac:dyDescent="0.25">
      <c r="A17" s="11" t="s">
        <v>87</v>
      </c>
      <c r="B17" s="12" t="s">
        <v>45</v>
      </c>
      <c r="C17" s="13"/>
      <c r="D17" s="14"/>
      <c r="E17" s="14"/>
      <c r="F17" s="14">
        <v>8507347</v>
      </c>
      <c r="G17" s="17"/>
    </row>
    <row r="18" spans="1:8" ht="32.25" customHeight="1" x14ac:dyDescent="0.25">
      <c r="A18" s="51"/>
      <c r="B18" s="58" t="s">
        <v>47</v>
      </c>
      <c r="C18" s="48"/>
      <c r="D18" s="49"/>
      <c r="E18" s="49"/>
      <c r="F18" s="52">
        <v>7837882</v>
      </c>
      <c r="G18" s="38" t="s">
        <v>21</v>
      </c>
    </row>
    <row r="19" spans="1:8" ht="31.5" customHeight="1" x14ac:dyDescent="0.25">
      <c r="A19" s="53"/>
      <c r="B19" s="62" t="s">
        <v>48</v>
      </c>
      <c r="C19" s="54"/>
      <c r="D19" s="55"/>
      <c r="E19" s="55"/>
      <c r="F19" s="56">
        <v>669465</v>
      </c>
      <c r="G19" s="38" t="s">
        <v>21</v>
      </c>
      <c r="H19" s="22"/>
    </row>
    <row r="20" spans="1:8" s="7" customFormat="1" ht="21.75" customHeight="1" x14ac:dyDescent="0.25">
      <c r="A20" s="11" t="s">
        <v>88</v>
      </c>
      <c r="B20" s="12" t="s">
        <v>46</v>
      </c>
      <c r="C20" s="13"/>
      <c r="D20" s="14"/>
      <c r="E20" s="14"/>
      <c r="F20" s="14">
        <f>F21+F22+F23+F24</f>
        <v>2414000</v>
      </c>
      <c r="G20" s="27"/>
    </row>
    <row r="21" spans="1:8" s="7" customFormat="1" ht="30" customHeight="1" x14ac:dyDescent="0.25">
      <c r="A21" s="9"/>
      <c r="B21" s="73" t="s">
        <v>50</v>
      </c>
      <c r="C21" s="74"/>
      <c r="D21" s="67"/>
      <c r="E21" s="67"/>
      <c r="F21" s="67">
        <v>642000</v>
      </c>
      <c r="G21" s="75" t="s">
        <v>21</v>
      </c>
    </row>
    <row r="22" spans="1:8" s="7" customFormat="1" ht="28.5" customHeight="1" x14ac:dyDescent="0.25">
      <c r="A22" s="10"/>
      <c r="B22" s="61" t="s">
        <v>49</v>
      </c>
      <c r="C22" s="59"/>
      <c r="D22" s="60"/>
      <c r="E22" s="60"/>
      <c r="F22" s="60">
        <v>664000</v>
      </c>
      <c r="G22" s="36" t="s">
        <v>21</v>
      </c>
    </row>
    <row r="23" spans="1:8" s="7" customFormat="1" ht="27.75" customHeight="1" x14ac:dyDescent="0.25">
      <c r="A23" s="57"/>
      <c r="B23" s="61" t="s">
        <v>47</v>
      </c>
      <c r="C23" s="59"/>
      <c r="D23" s="60"/>
      <c r="E23" s="60"/>
      <c r="F23" s="60">
        <v>664000</v>
      </c>
      <c r="G23" s="36" t="s">
        <v>21</v>
      </c>
    </row>
    <row r="24" spans="1:8" s="7" customFormat="1" ht="31.5" customHeight="1" x14ac:dyDescent="0.25">
      <c r="A24" s="37"/>
      <c r="B24" s="62" t="s">
        <v>48</v>
      </c>
      <c r="C24" s="63"/>
      <c r="D24" s="56"/>
      <c r="E24" s="64"/>
      <c r="F24" s="56">
        <v>444000</v>
      </c>
      <c r="G24" s="38" t="s">
        <v>21</v>
      </c>
    </row>
    <row r="25" spans="1:8" s="151" customFormat="1" ht="21.75" customHeight="1" x14ac:dyDescent="0.2">
      <c r="A25" s="155" t="s">
        <v>89</v>
      </c>
      <c r="B25" s="150" t="s">
        <v>86</v>
      </c>
      <c r="C25" s="150"/>
      <c r="D25" s="152"/>
      <c r="E25" s="152"/>
      <c r="F25" s="152">
        <f>F26+F27</f>
        <v>42282000</v>
      </c>
      <c r="G25" s="152"/>
      <c r="H25" s="159"/>
    </row>
    <row r="26" spans="1:8" ht="21.75" customHeight="1" x14ac:dyDescent="0.25">
      <c r="A26" s="156">
        <v>1</v>
      </c>
      <c r="B26" s="153" t="s">
        <v>92</v>
      </c>
      <c r="C26" s="153" t="s">
        <v>90</v>
      </c>
      <c r="D26" s="154">
        <v>14500</v>
      </c>
      <c r="E26" s="154">
        <v>2700</v>
      </c>
      <c r="F26" s="154">
        <f>E26*D26</f>
        <v>39150000</v>
      </c>
      <c r="G26" s="149"/>
    </row>
    <row r="27" spans="1:8" ht="21.75" customHeight="1" x14ac:dyDescent="0.25">
      <c r="A27" s="156">
        <v>2</v>
      </c>
      <c r="B27" s="153" t="s">
        <v>91</v>
      </c>
      <c r="C27" s="46"/>
      <c r="D27" s="149"/>
      <c r="E27" s="149"/>
      <c r="F27" s="154">
        <v>3132000</v>
      </c>
      <c r="G27" s="149"/>
    </row>
    <row r="30" spans="1:8" x14ac:dyDescent="0.25">
      <c r="B30" s="157"/>
    </row>
    <row r="31" spans="1:8" x14ac:dyDescent="0.25">
      <c r="B31" s="157"/>
    </row>
    <row r="32" spans="1:8" x14ac:dyDescent="0.25">
      <c r="B32" s="157"/>
    </row>
    <row r="33" spans="2:2" x14ac:dyDescent="0.25">
      <c r="B33" s="157"/>
    </row>
    <row r="34" spans="2:2" x14ac:dyDescent="0.25">
      <c r="B34" s="157"/>
    </row>
    <row r="35" spans="2:2" x14ac:dyDescent="0.25">
      <c r="B35" s="158"/>
    </row>
    <row r="36" spans="2:2" x14ac:dyDescent="0.25">
      <c r="B36" s="157"/>
    </row>
    <row r="37" spans="2:2" x14ac:dyDescent="0.25">
      <c r="B37" s="157"/>
    </row>
  </sheetData>
  <mergeCells count="6">
    <mergeCell ref="H6:L6"/>
    <mergeCell ref="A3:G3"/>
    <mergeCell ref="F4:G4"/>
    <mergeCell ref="A1:G1"/>
    <mergeCell ref="A2:G2"/>
    <mergeCell ref="H5:L5"/>
  </mergeCells>
  <pageMargins left="0.2" right="0.16" top="0.2" bottom="0.2" header="0.2" footer="0.27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22" workbookViewId="0">
      <selection activeCell="I28" sqref="I28"/>
    </sheetView>
  </sheetViews>
  <sheetFormatPr defaultRowHeight="15" x14ac:dyDescent="0.25"/>
  <cols>
    <col min="1" max="1" width="6.375" customWidth="1"/>
    <col min="2" max="2" width="37.75" customWidth="1"/>
    <col min="3" max="3" width="9.625" customWidth="1"/>
    <col min="4" max="4" width="10" customWidth="1"/>
    <col min="5" max="5" width="10.75" customWidth="1"/>
    <col min="6" max="6" width="13.875" customWidth="1"/>
    <col min="7" max="7" width="11.125" customWidth="1"/>
  </cols>
  <sheetData>
    <row r="1" spans="1:7" ht="18.75" x14ac:dyDescent="0.25">
      <c r="A1" s="166" t="s">
        <v>104</v>
      </c>
      <c r="B1" s="167"/>
      <c r="C1" s="167"/>
      <c r="D1" s="167"/>
      <c r="E1" s="167"/>
      <c r="F1" s="167"/>
      <c r="G1" s="167"/>
    </row>
    <row r="2" spans="1:7" ht="74.25" customHeight="1" x14ac:dyDescent="0.25">
      <c r="A2" s="165" t="s">
        <v>96</v>
      </c>
      <c r="B2" s="165"/>
      <c r="C2" s="165"/>
      <c r="D2" s="165"/>
      <c r="E2" s="165"/>
      <c r="F2" s="165"/>
      <c r="G2" s="165"/>
    </row>
    <row r="3" spans="1:7" ht="16.5" customHeight="1" x14ac:dyDescent="0.25">
      <c r="A3" s="162" t="s">
        <v>94</v>
      </c>
      <c r="B3" s="162"/>
      <c r="C3" s="162"/>
      <c r="D3" s="162"/>
      <c r="E3" s="162"/>
      <c r="F3" s="162"/>
      <c r="G3" s="162"/>
    </row>
    <row r="4" spans="1:7" x14ac:dyDescent="0.25">
      <c r="C4" s="29"/>
      <c r="D4" s="29"/>
      <c r="F4" s="168" t="s">
        <v>4</v>
      </c>
      <c r="G4" s="168"/>
    </row>
    <row r="5" spans="1:7" ht="36.75" customHeight="1" x14ac:dyDescent="0.25">
      <c r="A5" s="39" t="s">
        <v>3</v>
      </c>
      <c r="B5" s="40" t="s">
        <v>83</v>
      </c>
      <c r="C5" s="40" t="s">
        <v>1</v>
      </c>
      <c r="D5" s="40" t="s">
        <v>7</v>
      </c>
      <c r="E5" s="40" t="s">
        <v>19</v>
      </c>
      <c r="F5" s="40" t="s">
        <v>2</v>
      </c>
      <c r="G5" s="41" t="s">
        <v>0</v>
      </c>
    </row>
    <row r="6" spans="1:7" ht="39" customHeight="1" x14ac:dyDescent="0.25">
      <c r="A6" s="39" t="s">
        <v>9</v>
      </c>
      <c r="B6" s="76" t="s">
        <v>97</v>
      </c>
      <c r="C6" s="40"/>
      <c r="D6" s="40"/>
      <c r="E6" s="40"/>
      <c r="F6" s="42">
        <f>SUM(F7:F30)</f>
        <v>25944762.120000001</v>
      </c>
      <c r="G6" s="41"/>
    </row>
    <row r="7" spans="1:7" ht="15.75" x14ac:dyDescent="0.25">
      <c r="A7" s="100">
        <v>1</v>
      </c>
      <c r="B7" s="101" t="s">
        <v>57</v>
      </c>
      <c r="C7" s="102" t="s">
        <v>33</v>
      </c>
      <c r="D7" s="103">
        <v>1710</v>
      </c>
      <c r="E7" s="104">
        <v>75</v>
      </c>
      <c r="F7" s="105">
        <f>E7*D7</f>
        <v>128250</v>
      </c>
      <c r="G7" s="83"/>
    </row>
    <row r="8" spans="1:7" ht="15.75" x14ac:dyDescent="0.25">
      <c r="A8" s="106">
        <v>2</v>
      </c>
      <c r="B8" s="107" t="s">
        <v>58</v>
      </c>
      <c r="C8" s="108" t="s">
        <v>33</v>
      </c>
      <c r="D8" s="109">
        <v>3500</v>
      </c>
      <c r="E8" s="110">
        <v>2751</v>
      </c>
      <c r="F8" s="111">
        <f t="shared" ref="F8:F30" si="0">E8*D8</f>
        <v>9628500</v>
      </c>
      <c r="G8" s="90"/>
    </row>
    <row r="9" spans="1:7" ht="15.75" x14ac:dyDescent="0.25">
      <c r="A9" s="106">
        <v>3</v>
      </c>
      <c r="B9" s="107" t="s">
        <v>59</v>
      </c>
      <c r="C9" s="108" t="s">
        <v>34</v>
      </c>
      <c r="D9" s="109">
        <v>2352</v>
      </c>
      <c r="E9" s="110">
        <v>311</v>
      </c>
      <c r="F9" s="111">
        <f t="shared" si="0"/>
        <v>731472</v>
      </c>
      <c r="G9" s="90"/>
    </row>
    <row r="10" spans="1:7" ht="15.75" x14ac:dyDescent="0.25">
      <c r="A10" s="106">
        <v>4</v>
      </c>
      <c r="B10" s="107" t="s">
        <v>60</v>
      </c>
      <c r="C10" s="108" t="s">
        <v>61</v>
      </c>
      <c r="D10" s="109">
        <v>455</v>
      </c>
      <c r="E10" s="110">
        <v>2</v>
      </c>
      <c r="F10" s="111">
        <f t="shared" si="0"/>
        <v>910</v>
      </c>
      <c r="G10" s="90"/>
    </row>
    <row r="11" spans="1:7" ht="31.5" x14ac:dyDescent="0.25">
      <c r="A11" s="106">
        <v>5</v>
      </c>
      <c r="B11" s="107" t="s">
        <v>62</v>
      </c>
      <c r="C11" s="108" t="s">
        <v>34</v>
      </c>
      <c r="D11" s="109">
        <v>2990</v>
      </c>
      <c r="E11" s="110">
        <v>513</v>
      </c>
      <c r="F11" s="111">
        <f t="shared" si="0"/>
        <v>1533870</v>
      </c>
      <c r="G11" s="90"/>
    </row>
    <row r="12" spans="1:7" ht="15.75" x14ac:dyDescent="0.25">
      <c r="A12" s="106">
        <v>6</v>
      </c>
      <c r="B12" s="107" t="s">
        <v>63</v>
      </c>
      <c r="C12" s="108" t="s">
        <v>33</v>
      </c>
      <c r="D12" s="109">
        <v>599</v>
      </c>
      <c r="E12" s="110">
        <v>660</v>
      </c>
      <c r="F12" s="111">
        <f t="shared" si="0"/>
        <v>395340</v>
      </c>
      <c r="G12" s="90"/>
    </row>
    <row r="13" spans="1:7" ht="15.75" x14ac:dyDescent="0.25">
      <c r="A13" s="106">
        <v>7</v>
      </c>
      <c r="B13" s="107" t="s">
        <v>64</v>
      </c>
      <c r="C13" s="108" t="s">
        <v>34</v>
      </c>
      <c r="D13" s="109">
        <v>1008</v>
      </c>
      <c r="E13" s="110">
        <v>12</v>
      </c>
      <c r="F13" s="111">
        <f t="shared" si="0"/>
        <v>12096</v>
      </c>
      <c r="G13" s="90"/>
    </row>
    <row r="14" spans="1:7" ht="15.75" x14ac:dyDescent="0.25">
      <c r="A14" s="106">
        <v>8</v>
      </c>
      <c r="B14" s="107" t="s">
        <v>65</v>
      </c>
      <c r="C14" s="108" t="s">
        <v>33</v>
      </c>
      <c r="D14" s="109">
        <v>27</v>
      </c>
      <c r="E14" s="110">
        <v>33</v>
      </c>
      <c r="F14" s="111">
        <f t="shared" si="0"/>
        <v>891</v>
      </c>
      <c r="G14" s="90"/>
    </row>
    <row r="15" spans="1:7" ht="15.75" x14ac:dyDescent="0.25">
      <c r="A15" s="106">
        <v>9</v>
      </c>
      <c r="B15" s="107" t="s">
        <v>66</v>
      </c>
      <c r="C15" s="108" t="s">
        <v>33</v>
      </c>
      <c r="D15" s="109">
        <v>1260</v>
      </c>
      <c r="E15" s="110">
        <v>128</v>
      </c>
      <c r="F15" s="111">
        <f t="shared" si="0"/>
        <v>161280</v>
      </c>
      <c r="G15" s="90"/>
    </row>
    <row r="16" spans="1:7" ht="15.75" x14ac:dyDescent="0.25">
      <c r="A16" s="106">
        <v>10</v>
      </c>
      <c r="B16" s="107" t="s">
        <v>67</v>
      </c>
      <c r="C16" s="108" t="s">
        <v>33</v>
      </c>
      <c r="D16" s="109">
        <v>1050</v>
      </c>
      <c r="E16" s="110">
        <v>6</v>
      </c>
      <c r="F16" s="111">
        <f t="shared" si="0"/>
        <v>6300</v>
      </c>
      <c r="G16" s="90"/>
    </row>
    <row r="17" spans="1:7" ht="31.5" x14ac:dyDescent="0.25">
      <c r="A17" s="106">
        <v>11</v>
      </c>
      <c r="B17" s="107" t="s">
        <v>68</v>
      </c>
      <c r="C17" s="108" t="s">
        <v>33</v>
      </c>
      <c r="D17" s="109">
        <v>3500</v>
      </c>
      <c r="E17" s="110">
        <v>1</v>
      </c>
      <c r="F17" s="111">
        <f t="shared" si="0"/>
        <v>3500</v>
      </c>
      <c r="G17" s="90"/>
    </row>
    <row r="18" spans="1:7" ht="18.75" customHeight="1" x14ac:dyDescent="0.25">
      <c r="A18" s="106">
        <v>12</v>
      </c>
      <c r="B18" s="107" t="s">
        <v>69</v>
      </c>
      <c r="C18" s="108" t="s">
        <v>33</v>
      </c>
      <c r="D18" s="109">
        <v>3299.1</v>
      </c>
      <c r="E18" s="110">
        <v>8</v>
      </c>
      <c r="F18" s="111">
        <f t="shared" si="0"/>
        <v>26392.799999999999</v>
      </c>
      <c r="G18" s="90"/>
    </row>
    <row r="19" spans="1:7" ht="18.75" customHeight="1" x14ac:dyDescent="0.25">
      <c r="A19" s="106">
        <v>13</v>
      </c>
      <c r="B19" s="107" t="s">
        <v>70</v>
      </c>
      <c r="C19" s="108" t="s">
        <v>33</v>
      </c>
      <c r="D19" s="109">
        <v>2650</v>
      </c>
      <c r="E19" s="110">
        <v>5</v>
      </c>
      <c r="F19" s="111">
        <f t="shared" si="0"/>
        <v>13250</v>
      </c>
      <c r="G19" s="90"/>
    </row>
    <row r="20" spans="1:7" ht="18.75" customHeight="1" x14ac:dyDescent="0.25">
      <c r="A20" s="106">
        <v>14</v>
      </c>
      <c r="B20" s="107" t="s">
        <v>71</v>
      </c>
      <c r="C20" s="108" t="s">
        <v>33</v>
      </c>
      <c r="D20" s="109">
        <v>1200</v>
      </c>
      <c r="E20" s="110">
        <v>6</v>
      </c>
      <c r="F20" s="111">
        <f t="shared" si="0"/>
        <v>7200</v>
      </c>
      <c r="G20" s="90"/>
    </row>
    <row r="21" spans="1:7" ht="18.75" customHeight="1" x14ac:dyDescent="0.25">
      <c r="A21" s="106">
        <v>15</v>
      </c>
      <c r="B21" s="107" t="s">
        <v>72</v>
      </c>
      <c r="C21" s="108" t="s">
        <v>73</v>
      </c>
      <c r="D21" s="109">
        <v>6594</v>
      </c>
      <c r="E21" s="110">
        <v>4</v>
      </c>
      <c r="F21" s="111">
        <f t="shared" si="0"/>
        <v>26376</v>
      </c>
      <c r="G21" s="90"/>
    </row>
    <row r="22" spans="1:7" ht="18.75" customHeight="1" x14ac:dyDescent="0.25">
      <c r="A22" s="106">
        <v>16</v>
      </c>
      <c r="B22" s="107" t="s">
        <v>74</v>
      </c>
      <c r="C22" s="108" t="s">
        <v>61</v>
      </c>
      <c r="D22" s="109">
        <v>465</v>
      </c>
      <c r="E22" s="110">
        <v>6</v>
      </c>
      <c r="F22" s="111">
        <f t="shared" si="0"/>
        <v>2790</v>
      </c>
      <c r="G22" s="90"/>
    </row>
    <row r="23" spans="1:7" ht="18.75" customHeight="1" x14ac:dyDescent="0.25">
      <c r="A23" s="106">
        <v>17</v>
      </c>
      <c r="B23" s="107" t="s">
        <v>32</v>
      </c>
      <c r="C23" s="108" t="s">
        <v>34</v>
      </c>
      <c r="D23" s="109">
        <v>627</v>
      </c>
      <c r="E23" s="110">
        <v>11472</v>
      </c>
      <c r="F23" s="111">
        <f t="shared" si="0"/>
        <v>7192944</v>
      </c>
      <c r="G23" s="90"/>
    </row>
    <row r="24" spans="1:7" ht="18.75" customHeight="1" x14ac:dyDescent="0.25">
      <c r="A24" s="106">
        <v>18</v>
      </c>
      <c r="B24" s="107" t="s">
        <v>75</v>
      </c>
      <c r="C24" s="108" t="s">
        <v>34</v>
      </c>
      <c r="D24" s="109">
        <v>627</v>
      </c>
      <c r="E24" s="110">
        <v>25</v>
      </c>
      <c r="F24" s="111">
        <f t="shared" si="0"/>
        <v>15675</v>
      </c>
      <c r="G24" s="90"/>
    </row>
    <row r="25" spans="1:7" ht="18.75" customHeight="1" x14ac:dyDescent="0.25">
      <c r="A25" s="106">
        <v>19</v>
      </c>
      <c r="B25" s="107" t="s">
        <v>76</v>
      </c>
      <c r="C25" s="108" t="s">
        <v>34</v>
      </c>
      <c r="D25" s="109">
        <v>1340.01</v>
      </c>
      <c r="E25" s="110">
        <v>2172</v>
      </c>
      <c r="F25" s="111">
        <f t="shared" si="0"/>
        <v>2910501.72</v>
      </c>
      <c r="G25" s="90"/>
    </row>
    <row r="26" spans="1:7" ht="18.75" customHeight="1" x14ac:dyDescent="0.25">
      <c r="A26" s="106">
        <v>20</v>
      </c>
      <c r="B26" s="107" t="s">
        <v>77</v>
      </c>
      <c r="C26" s="108" t="s">
        <v>34</v>
      </c>
      <c r="D26" s="109">
        <v>1450</v>
      </c>
      <c r="E26" s="110">
        <v>232</v>
      </c>
      <c r="F26" s="111">
        <f t="shared" si="0"/>
        <v>336400</v>
      </c>
      <c r="G26" s="90"/>
    </row>
    <row r="27" spans="1:7" ht="18.75" customHeight="1" x14ac:dyDescent="0.25">
      <c r="A27" s="106">
        <v>21</v>
      </c>
      <c r="B27" s="107" t="s">
        <v>78</v>
      </c>
      <c r="C27" s="108" t="s">
        <v>33</v>
      </c>
      <c r="D27" s="109">
        <v>478.8</v>
      </c>
      <c r="E27" s="110">
        <v>5187</v>
      </c>
      <c r="F27" s="111">
        <f t="shared" si="0"/>
        <v>2483535.6</v>
      </c>
      <c r="G27" s="90"/>
    </row>
    <row r="28" spans="1:7" ht="18.75" customHeight="1" x14ac:dyDescent="0.25">
      <c r="A28" s="106">
        <v>22</v>
      </c>
      <c r="B28" s="107" t="s">
        <v>79</v>
      </c>
      <c r="C28" s="108" t="s">
        <v>80</v>
      </c>
      <c r="D28" s="109">
        <v>7644</v>
      </c>
      <c r="E28" s="110">
        <v>2</v>
      </c>
      <c r="F28" s="111">
        <f t="shared" si="0"/>
        <v>15288</v>
      </c>
      <c r="G28" s="90"/>
    </row>
    <row r="29" spans="1:7" ht="18.75" customHeight="1" x14ac:dyDescent="0.25">
      <c r="A29" s="106">
        <v>23</v>
      </c>
      <c r="B29" s="107" t="s">
        <v>81</v>
      </c>
      <c r="C29" s="108" t="s">
        <v>61</v>
      </c>
      <c r="D29" s="109">
        <v>16000</v>
      </c>
      <c r="E29" s="110">
        <v>6</v>
      </c>
      <c r="F29" s="111">
        <f t="shared" si="0"/>
        <v>96000</v>
      </c>
      <c r="G29" s="90"/>
    </row>
    <row r="30" spans="1:7" ht="18.75" customHeight="1" x14ac:dyDescent="0.25">
      <c r="A30" s="112">
        <v>24</v>
      </c>
      <c r="B30" s="113" t="s">
        <v>82</v>
      </c>
      <c r="C30" s="114" t="s">
        <v>80</v>
      </c>
      <c r="D30" s="115">
        <v>72000</v>
      </c>
      <c r="E30" s="116">
        <v>3</v>
      </c>
      <c r="F30" s="117">
        <f t="shared" si="0"/>
        <v>216000</v>
      </c>
      <c r="G30" s="97"/>
    </row>
    <row r="33" spans="2:2" x14ac:dyDescent="0.25">
      <c r="B33" s="148"/>
    </row>
    <row r="34" spans="2:2" x14ac:dyDescent="0.25">
      <c r="B34" s="148"/>
    </row>
    <row r="35" spans="2:2" x14ac:dyDescent="0.25">
      <c r="B35" s="148"/>
    </row>
    <row r="36" spans="2:2" x14ac:dyDescent="0.25">
      <c r="B36" s="148"/>
    </row>
    <row r="37" spans="2:2" x14ac:dyDescent="0.25">
      <c r="B37" s="148"/>
    </row>
    <row r="38" spans="2:2" x14ac:dyDescent="0.25">
      <c r="B38" s="148"/>
    </row>
    <row r="39" spans="2:2" x14ac:dyDescent="0.25">
      <c r="B39" s="148"/>
    </row>
  </sheetData>
  <mergeCells count="4">
    <mergeCell ref="A1:G1"/>
    <mergeCell ref="A2:G2"/>
    <mergeCell ref="A3:G3"/>
    <mergeCell ref="F4:G4"/>
  </mergeCells>
  <pageMargins left="0.2" right="0.21" top="0.3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4" sqref="I4"/>
    </sheetView>
  </sheetViews>
  <sheetFormatPr defaultRowHeight="15" x14ac:dyDescent="0.25"/>
  <cols>
    <col min="1" max="1" width="7.75" customWidth="1"/>
    <col min="2" max="2" width="23.625" customWidth="1"/>
    <col min="3" max="3" width="13.25" style="29" customWidth="1"/>
    <col min="4" max="4" width="11.25" style="29" customWidth="1"/>
    <col min="5" max="5" width="12.375" customWidth="1"/>
    <col min="6" max="6" width="15.875" customWidth="1"/>
    <col min="7" max="7" width="15.25" customWidth="1"/>
  </cols>
  <sheetData>
    <row r="1" spans="1:7" ht="17.25" customHeight="1" x14ac:dyDescent="0.25">
      <c r="A1" s="166" t="s">
        <v>98</v>
      </c>
      <c r="B1" s="167"/>
      <c r="C1" s="167"/>
      <c r="D1" s="167"/>
      <c r="E1" s="167"/>
      <c r="F1" s="167"/>
      <c r="G1" s="167"/>
    </row>
    <row r="2" spans="1:7" ht="45.75" customHeight="1" x14ac:dyDescent="0.25">
      <c r="A2" s="165" t="s">
        <v>105</v>
      </c>
      <c r="B2" s="165"/>
      <c r="C2" s="165"/>
      <c r="D2" s="165"/>
      <c r="E2" s="165"/>
      <c r="F2" s="165"/>
      <c r="G2" s="165"/>
    </row>
    <row r="3" spans="1:7" ht="26.25" customHeight="1" x14ac:dyDescent="0.25">
      <c r="A3" s="162" t="s">
        <v>94</v>
      </c>
      <c r="B3" s="162"/>
      <c r="C3" s="162"/>
      <c r="D3" s="162"/>
      <c r="E3" s="162"/>
      <c r="F3" s="162"/>
      <c r="G3" s="162"/>
    </row>
    <row r="4" spans="1:7" ht="16.5" customHeight="1" x14ac:dyDescent="0.25">
      <c r="F4" s="168" t="s">
        <v>4</v>
      </c>
      <c r="G4" s="168"/>
    </row>
    <row r="5" spans="1:7" ht="31.5" customHeight="1" x14ac:dyDescent="0.25">
      <c r="A5" s="39" t="s">
        <v>3</v>
      </c>
      <c r="B5" s="40" t="s">
        <v>18</v>
      </c>
      <c r="C5" s="40" t="s">
        <v>1</v>
      </c>
      <c r="D5" s="40" t="s">
        <v>7</v>
      </c>
      <c r="E5" s="40" t="s">
        <v>19</v>
      </c>
      <c r="F5" s="40" t="s">
        <v>2</v>
      </c>
      <c r="G5" s="41" t="s">
        <v>0</v>
      </c>
    </row>
    <row r="6" spans="1:7" ht="27.75" customHeight="1" x14ac:dyDescent="0.25">
      <c r="A6" s="39"/>
      <c r="B6" s="40" t="s">
        <v>8</v>
      </c>
      <c r="C6" s="40"/>
      <c r="D6" s="40"/>
      <c r="E6" s="40"/>
      <c r="F6" s="42">
        <f>F7+F8+F9+F10+F11+F12+F13+F14+F15+F16</f>
        <v>194112930</v>
      </c>
      <c r="G6" s="41"/>
    </row>
    <row r="7" spans="1:7" ht="23.25" customHeight="1" x14ac:dyDescent="0.25">
      <c r="A7" s="78">
        <v>1</v>
      </c>
      <c r="B7" s="79" t="s">
        <v>35</v>
      </c>
      <c r="C7" s="80" t="s">
        <v>33</v>
      </c>
      <c r="D7" s="81">
        <v>1150</v>
      </c>
      <c r="E7" s="82">
        <v>123790</v>
      </c>
      <c r="F7" s="81">
        <f>D7*E7</f>
        <v>142358500</v>
      </c>
      <c r="G7" s="83"/>
    </row>
    <row r="8" spans="1:7" ht="23.25" customHeight="1" x14ac:dyDescent="0.25">
      <c r="A8" s="84">
        <v>2</v>
      </c>
      <c r="B8" s="85" t="s">
        <v>32</v>
      </c>
      <c r="C8" s="86" t="s">
        <v>34</v>
      </c>
      <c r="D8" s="87">
        <v>627</v>
      </c>
      <c r="E8" s="88">
        <v>2480</v>
      </c>
      <c r="F8" s="89">
        <f t="shared" ref="F8:F16" si="0">D8*E8</f>
        <v>1554960</v>
      </c>
      <c r="G8" s="90"/>
    </row>
    <row r="9" spans="1:7" ht="23.25" customHeight="1" x14ac:dyDescent="0.25">
      <c r="A9" s="84">
        <v>3</v>
      </c>
      <c r="B9" s="85" t="s">
        <v>36</v>
      </c>
      <c r="C9" s="86" t="s">
        <v>33</v>
      </c>
      <c r="D9" s="91">
        <v>478.8</v>
      </c>
      <c r="E9" s="88">
        <v>56950</v>
      </c>
      <c r="F9" s="89">
        <f t="shared" si="0"/>
        <v>27267660</v>
      </c>
      <c r="G9" s="90"/>
    </row>
    <row r="10" spans="1:7" ht="23.25" customHeight="1" x14ac:dyDescent="0.25">
      <c r="A10" s="84">
        <v>4</v>
      </c>
      <c r="B10" s="85" t="s">
        <v>37</v>
      </c>
      <c r="C10" s="86" t="s">
        <v>33</v>
      </c>
      <c r="D10" s="87">
        <v>1450</v>
      </c>
      <c r="E10" s="88">
        <v>9104</v>
      </c>
      <c r="F10" s="89">
        <f t="shared" si="0"/>
        <v>13200800</v>
      </c>
      <c r="G10" s="90"/>
    </row>
    <row r="11" spans="1:7" ht="23.25" customHeight="1" x14ac:dyDescent="0.25">
      <c r="A11" s="84">
        <v>5</v>
      </c>
      <c r="B11" s="85" t="s">
        <v>38</v>
      </c>
      <c r="C11" s="86" t="s">
        <v>33</v>
      </c>
      <c r="D11" s="87">
        <v>1100</v>
      </c>
      <c r="E11" s="88">
        <v>2036</v>
      </c>
      <c r="F11" s="89">
        <f t="shared" si="0"/>
        <v>2239600</v>
      </c>
      <c r="G11" s="90"/>
    </row>
    <row r="12" spans="1:7" ht="23.25" customHeight="1" x14ac:dyDescent="0.25">
      <c r="A12" s="84">
        <v>6</v>
      </c>
      <c r="B12" s="85" t="s">
        <v>39</v>
      </c>
      <c r="C12" s="86" t="s">
        <v>34</v>
      </c>
      <c r="D12" s="89">
        <v>415</v>
      </c>
      <c r="E12" s="87">
        <v>414</v>
      </c>
      <c r="F12" s="89">
        <f t="shared" si="0"/>
        <v>171810</v>
      </c>
      <c r="G12" s="90"/>
    </row>
    <row r="13" spans="1:7" ht="23.25" customHeight="1" x14ac:dyDescent="0.25">
      <c r="A13" s="84">
        <v>7</v>
      </c>
      <c r="B13" s="85" t="s">
        <v>40</v>
      </c>
      <c r="C13" s="86" t="s">
        <v>33</v>
      </c>
      <c r="D13" s="89">
        <v>3500</v>
      </c>
      <c r="E13" s="87">
        <v>2000</v>
      </c>
      <c r="F13" s="89">
        <f t="shared" si="0"/>
        <v>7000000</v>
      </c>
      <c r="G13" s="90"/>
    </row>
    <row r="14" spans="1:7" ht="23.25" customHeight="1" x14ac:dyDescent="0.25">
      <c r="A14" s="84">
        <v>8</v>
      </c>
      <c r="B14" s="85" t="s">
        <v>41</v>
      </c>
      <c r="C14" s="86" t="s">
        <v>33</v>
      </c>
      <c r="D14" s="89">
        <v>2700</v>
      </c>
      <c r="E14" s="87">
        <v>60</v>
      </c>
      <c r="F14" s="89">
        <f t="shared" si="0"/>
        <v>162000</v>
      </c>
      <c r="G14" s="90"/>
    </row>
    <row r="15" spans="1:7" ht="23.25" customHeight="1" x14ac:dyDescent="0.25">
      <c r="A15" s="84">
        <v>9</v>
      </c>
      <c r="B15" s="85" t="s">
        <v>42</v>
      </c>
      <c r="C15" s="86" t="s">
        <v>34</v>
      </c>
      <c r="D15" s="89">
        <v>735</v>
      </c>
      <c r="E15" s="87">
        <v>80</v>
      </c>
      <c r="F15" s="89">
        <f t="shared" si="0"/>
        <v>58800</v>
      </c>
      <c r="G15" s="90"/>
    </row>
    <row r="16" spans="1:7" ht="23.25" customHeight="1" x14ac:dyDescent="0.25">
      <c r="A16" s="92">
        <v>10</v>
      </c>
      <c r="B16" s="93" t="s">
        <v>43</v>
      </c>
      <c r="C16" s="94" t="s">
        <v>34</v>
      </c>
      <c r="D16" s="95">
        <v>1900</v>
      </c>
      <c r="E16" s="96">
        <v>52</v>
      </c>
      <c r="F16" s="95">
        <f t="shared" si="0"/>
        <v>98800</v>
      </c>
      <c r="G16" s="97"/>
    </row>
  </sheetData>
  <mergeCells count="4">
    <mergeCell ref="A1:G1"/>
    <mergeCell ref="F4:G4"/>
    <mergeCell ref="A2:G2"/>
    <mergeCell ref="A3:G3"/>
  </mergeCells>
  <pageMargins left="0.2" right="0.2" top="0.27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K8" sqref="K8"/>
    </sheetView>
  </sheetViews>
  <sheetFormatPr defaultRowHeight="15" x14ac:dyDescent="0.25"/>
  <cols>
    <col min="1" max="1" width="6.125" customWidth="1"/>
    <col min="2" max="2" width="26" customWidth="1"/>
    <col min="3" max="3" width="10.375" customWidth="1"/>
    <col min="4" max="4" width="11.125" customWidth="1"/>
    <col min="5" max="5" width="11.625" customWidth="1"/>
    <col min="6" max="6" width="17.625" customWidth="1"/>
    <col min="7" max="7" width="12.25" customWidth="1"/>
  </cols>
  <sheetData>
    <row r="1" spans="1:7" ht="36" customHeight="1" x14ac:dyDescent="0.25">
      <c r="B1" s="18"/>
      <c r="C1" s="171" t="s">
        <v>99</v>
      </c>
      <c r="D1" s="171"/>
      <c r="E1" s="171"/>
      <c r="F1" s="171"/>
      <c r="G1" s="171"/>
    </row>
    <row r="2" spans="1:7" ht="35.25" customHeight="1" x14ac:dyDescent="0.25">
      <c r="A2" s="170" t="s">
        <v>100</v>
      </c>
      <c r="B2" s="170"/>
      <c r="C2" s="170"/>
      <c r="D2" s="170"/>
      <c r="E2" s="170"/>
      <c r="F2" s="170"/>
      <c r="G2" s="170"/>
    </row>
    <row r="3" spans="1:7" ht="19.5" customHeight="1" x14ac:dyDescent="0.25">
      <c r="A3" s="162" t="s">
        <v>94</v>
      </c>
      <c r="B3" s="162"/>
      <c r="C3" s="162"/>
      <c r="D3" s="162"/>
      <c r="E3" s="162"/>
      <c r="F3" s="162"/>
      <c r="G3" s="162"/>
    </row>
    <row r="4" spans="1:7" ht="27" customHeight="1" x14ac:dyDescent="0.25">
      <c r="B4" s="26"/>
      <c r="C4" s="26"/>
      <c r="D4" s="26"/>
      <c r="E4" s="26"/>
      <c r="F4" s="169" t="s">
        <v>26</v>
      </c>
      <c r="G4" s="169"/>
    </row>
    <row r="5" spans="1:7" ht="32.25" customHeight="1" x14ac:dyDescent="0.25">
      <c r="A5" s="23" t="s">
        <v>17</v>
      </c>
      <c r="B5" s="23" t="s">
        <v>13</v>
      </c>
      <c r="C5" s="23" t="s">
        <v>1</v>
      </c>
      <c r="D5" s="23" t="s">
        <v>14</v>
      </c>
      <c r="E5" s="23" t="s">
        <v>7</v>
      </c>
      <c r="F5" s="23" t="s">
        <v>27</v>
      </c>
      <c r="G5" s="23" t="s">
        <v>0</v>
      </c>
    </row>
    <row r="6" spans="1:7" s="129" customFormat="1" ht="39" customHeight="1" x14ac:dyDescent="0.2">
      <c r="A6" s="127"/>
      <c r="B6" s="130" t="s">
        <v>84</v>
      </c>
      <c r="C6" s="127" t="s">
        <v>23</v>
      </c>
      <c r="D6" s="131">
        <v>325</v>
      </c>
      <c r="E6" s="127"/>
      <c r="F6" s="128">
        <f>SUM(F7:F10)</f>
        <v>581960420</v>
      </c>
      <c r="G6" s="128"/>
    </row>
    <row r="7" spans="1:7" ht="29.25" customHeight="1" x14ac:dyDescent="0.25">
      <c r="A7" s="132">
        <v>1</v>
      </c>
      <c r="B7" s="133" t="s">
        <v>28</v>
      </c>
      <c r="C7" s="134" t="s">
        <v>24</v>
      </c>
      <c r="D7" s="134">
        <f>F7/E7</f>
        <v>2540</v>
      </c>
      <c r="E7" s="135">
        <v>187100</v>
      </c>
      <c r="F7" s="136">
        <v>475234000</v>
      </c>
      <c r="G7" s="33"/>
    </row>
    <row r="8" spans="1:7" ht="29.25" customHeight="1" x14ac:dyDescent="0.25">
      <c r="A8" s="137">
        <v>2</v>
      </c>
      <c r="B8" s="138" t="s">
        <v>25</v>
      </c>
      <c r="C8" s="139" t="s">
        <v>23</v>
      </c>
      <c r="D8" s="139">
        <v>325</v>
      </c>
      <c r="E8" s="140">
        <v>34500</v>
      </c>
      <c r="F8" s="141">
        <f>E8*D8</f>
        <v>11212500</v>
      </c>
      <c r="G8" s="34"/>
    </row>
    <row r="9" spans="1:7" ht="27" customHeight="1" x14ac:dyDescent="0.25">
      <c r="A9" s="137">
        <v>4</v>
      </c>
      <c r="B9" s="142" t="s">
        <v>29</v>
      </c>
      <c r="C9" s="143"/>
      <c r="D9" s="143"/>
      <c r="E9" s="143"/>
      <c r="F9" s="141">
        <v>93938920</v>
      </c>
      <c r="G9" s="98"/>
    </row>
    <row r="10" spans="1:7" ht="31.5" customHeight="1" x14ac:dyDescent="0.25">
      <c r="A10" s="144">
        <v>5</v>
      </c>
      <c r="B10" s="145" t="s">
        <v>31</v>
      </c>
      <c r="C10" s="146"/>
      <c r="D10" s="146"/>
      <c r="E10" s="146"/>
      <c r="F10" s="147">
        <v>1575000</v>
      </c>
      <c r="G10" s="99"/>
    </row>
  </sheetData>
  <mergeCells count="4">
    <mergeCell ref="A3:G3"/>
    <mergeCell ref="F4:G4"/>
    <mergeCell ref="A2:G2"/>
    <mergeCell ref="C1:G1"/>
  </mergeCells>
  <pageMargins left="0.55000000000000004" right="0.2" top="0.28000000000000003" bottom="0.75" header="0.2800000000000000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K5" sqref="K5"/>
    </sheetView>
  </sheetViews>
  <sheetFormatPr defaultRowHeight="15" x14ac:dyDescent="0.25"/>
  <cols>
    <col min="1" max="1" width="6.875" customWidth="1"/>
    <col min="2" max="2" width="26.375" customWidth="1"/>
    <col min="3" max="3" width="8.875" customWidth="1"/>
    <col min="4" max="4" width="10.875" customWidth="1"/>
    <col min="5" max="5" width="10.25" customWidth="1"/>
    <col min="6" max="6" width="15.25" customWidth="1"/>
    <col min="7" max="7" width="17.125" customWidth="1"/>
  </cols>
  <sheetData>
    <row r="1" spans="1:8" ht="16.5" x14ac:dyDescent="0.25">
      <c r="B1" s="18"/>
      <c r="C1" s="173" t="s">
        <v>101</v>
      </c>
      <c r="D1" s="173"/>
      <c r="E1" s="173"/>
      <c r="F1" s="173"/>
      <c r="G1" s="173"/>
      <c r="H1" s="173"/>
    </row>
    <row r="2" spans="1:8" ht="58.5" customHeight="1" x14ac:dyDescent="0.25">
      <c r="A2" s="165" t="s">
        <v>102</v>
      </c>
      <c r="B2" s="165"/>
      <c r="C2" s="165"/>
      <c r="D2" s="165"/>
      <c r="E2" s="165"/>
      <c r="F2" s="165"/>
      <c r="G2" s="165"/>
    </row>
    <row r="3" spans="1:8" ht="33.75" customHeight="1" x14ac:dyDescent="0.25">
      <c r="A3" s="162" t="s">
        <v>94</v>
      </c>
      <c r="B3" s="162"/>
      <c r="C3" s="162"/>
      <c r="D3" s="162"/>
      <c r="E3" s="162"/>
      <c r="F3" s="162"/>
      <c r="G3" s="162"/>
    </row>
    <row r="4" spans="1:8" ht="21.75" customHeight="1" x14ac:dyDescent="0.25">
      <c r="B4" s="19"/>
      <c r="C4" s="19"/>
      <c r="D4" s="19"/>
      <c r="E4" s="19"/>
      <c r="F4" s="169" t="s">
        <v>16</v>
      </c>
      <c r="G4" s="169"/>
    </row>
    <row r="5" spans="1:8" ht="39" customHeight="1" x14ac:dyDescent="0.25">
      <c r="A5" s="21" t="s">
        <v>17</v>
      </c>
      <c r="B5" s="21" t="s">
        <v>13</v>
      </c>
      <c r="C5" s="21" t="s">
        <v>1</v>
      </c>
      <c r="D5" s="21" t="s">
        <v>14</v>
      </c>
      <c r="E5" s="21" t="s">
        <v>7</v>
      </c>
      <c r="F5" s="21" t="s">
        <v>27</v>
      </c>
      <c r="G5" s="21" t="s">
        <v>0</v>
      </c>
    </row>
    <row r="6" spans="1:8" ht="33" customHeight="1" x14ac:dyDescent="0.25">
      <c r="A6" s="21"/>
      <c r="B6" s="43" t="s">
        <v>8</v>
      </c>
      <c r="C6" s="43"/>
      <c r="D6" s="43"/>
      <c r="E6" s="43"/>
      <c r="F6" s="44">
        <f>F7</f>
        <v>592500000</v>
      </c>
      <c r="G6" s="20"/>
    </row>
    <row r="7" spans="1:8" s="24" customFormat="1" ht="80.25" customHeight="1" x14ac:dyDescent="0.25">
      <c r="A7" s="30">
        <v>1</v>
      </c>
      <c r="B7" s="31" t="s">
        <v>93</v>
      </c>
      <c r="C7" s="32" t="s">
        <v>85</v>
      </c>
      <c r="D7" s="32">
        <v>3950</v>
      </c>
      <c r="E7" s="32">
        <v>150000</v>
      </c>
      <c r="F7" s="33">
        <f>D7*E7</f>
        <v>592500000</v>
      </c>
      <c r="G7" s="77" t="s">
        <v>15</v>
      </c>
    </row>
    <row r="8" spans="1:8" ht="18.75" x14ac:dyDescent="0.3">
      <c r="B8" s="172"/>
      <c r="C8" s="172"/>
      <c r="D8" s="172"/>
      <c r="E8" s="172"/>
      <c r="F8" s="172"/>
    </row>
    <row r="9" spans="1:8" x14ac:dyDescent="0.25">
      <c r="F9" s="22"/>
    </row>
    <row r="10" spans="1:8" ht="15.75" x14ac:dyDescent="0.25">
      <c r="B10" s="157"/>
      <c r="E10" s="45"/>
    </row>
    <row r="11" spans="1:8" x14ac:dyDescent="0.25">
      <c r="B11" s="157"/>
    </row>
    <row r="12" spans="1:8" x14ac:dyDescent="0.25">
      <c r="B12" s="157"/>
    </row>
    <row r="13" spans="1:8" x14ac:dyDescent="0.25">
      <c r="B13" s="157"/>
    </row>
    <row r="14" spans="1:8" x14ac:dyDescent="0.25">
      <c r="B14" s="157"/>
    </row>
    <row r="15" spans="1:8" x14ac:dyDescent="0.25">
      <c r="B15" s="157"/>
    </row>
  </sheetData>
  <mergeCells count="5">
    <mergeCell ref="B8:F8"/>
    <mergeCell ref="F4:G4"/>
    <mergeCell ref="A3:G3"/>
    <mergeCell ref="A2:G2"/>
    <mergeCell ref="C1:H1"/>
  </mergeCells>
  <pageMargins left="0.4" right="0.2" top="0.2" bottom="0.36" header="0.2" footer="0.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PL 01</vt:lpstr>
      <vt:lpstr>PL 02</vt:lpstr>
      <vt:lpstr>PL 03</vt:lpstr>
      <vt:lpstr>PL 04</vt:lpstr>
      <vt:lpstr>PL 05</vt:lpstr>
      <vt:lpstr>'PL 01'!Print_Titles</vt:lpstr>
      <vt:lpstr>'PL 05'!Print_Titles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2022-12-26T09:57:07Z</cp:lastPrinted>
  <dcterms:created xsi:type="dcterms:W3CDTF">2021-05-13T03:21:35Z</dcterms:created>
  <dcterms:modified xsi:type="dcterms:W3CDTF">2022-12-31T04:04:13Z</dcterms:modified>
</cp:coreProperties>
</file>